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66925"/>
  <mc:AlternateContent xmlns:mc="http://schemas.openxmlformats.org/markup-compatibility/2006">
    <mc:Choice Requires="x15">
      <x15ac:absPath xmlns:x15ac="http://schemas.microsoft.com/office/spreadsheetml/2010/11/ac" url="Z:\División de FMEPPP\2023\Reporte Físico Financiero 2023\Ejecución Presupuestaria 2023\Reporte Físico-Financiero Semestral 2023\1er Semestre\"/>
    </mc:Choice>
  </mc:AlternateContent>
  <xr:revisionPtr revIDLastSave="0" documentId="13_ncr:1_{840E50DB-7020-4B5C-BF31-AB8CE16BE10C}" xr6:coauthVersionLast="47" xr6:coauthVersionMax="47" xr10:uidLastSave="{00000000-0000-0000-0000-000000000000}"/>
  <bookViews>
    <workbookView xWindow="-120" yWindow="-120" windowWidth="29040" windowHeight="15840" tabRatio="545" xr2:uid="{4338FEAE-DB8E-4C02-BE6D-DDC1311F061E}"/>
  </bookViews>
  <sheets>
    <sheet name="Hoja1" sheetId="1" r:id="rId1"/>
  </sheets>
  <externalReferences>
    <externalReference r:id="rId2"/>
  </externalReferences>
  <definedNames>
    <definedName name="_xlnm.Print_Area" localSheetId="0">Hoja1!$A$1:$J$52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 l="1"/>
  <c r="J29" i="1"/>
  <c r="I30" i="1"/>
  <c r="I29" i="1"/>
  <c r="F29" i="1" l="1"/>
  <c r="H30" i="1"/>
  <c r="G30" i="1"/>
  <c r="H29" i="1"/>
  <c r="G29" i="1"/>
  <c r="F30" i="1"/>
  <c r="E30" i="1"/>
  <c r="E29" i="1"/>
  <c r="I25" i="1" l="1"/>
  <c r="C16" i="1" l="1"/>
  <c r="C15" i="1"/>
  <c r="C14" i="1"/>
</calcChain>
</file>

<file path=xl/sharedStrings.xml><?xml version="1.0" encoding="utf-8"?>
<sst xmlns="http://schemas.openxmlformats.org/spreadsheetml/2006/main" count="91" uniqueCount="82">
  <si>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</si>
  <si>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</si>
  <si>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</si>
  <si>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</si>
  <si>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</si>
  <si>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</si>
  <si>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</si>
  <si>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</si>
  <si>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</si>
  <si>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</si>
  <si>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</si>
  <si>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</si>
  <si>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</si>
  <si>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</si>
  <si>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</si>
  <si>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</si>
  <si>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</si>
  <si>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</si>
  <si>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</si>
  <si>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</si>
  <si>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</si>
  <si>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</si>
  <si>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</si>
  <si>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</si>
  <si>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</si>
  <si>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</si>
  <si>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</si>
  <si>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</si>
  <si>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</si>
  <si>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</si>
  <si>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</si>
  <si>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</si>
  <si>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</si>
  <si>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</si>
  <si>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</si>
  <si>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</si>
  <si>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</si>
  <si>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</si>
  <si>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</si>
  <si>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</si>
  <si>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</si>
  <si>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</si>
  <si>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</si>
  <si>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</si>
  <si>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</si>
  <si>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</si>
  <si>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</si>
  <si>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</si>
  <si>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</si>
  <si>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Lineamientos para la Ejecución Presupuestaria 2022 del Gobierno General Nacional</t>
  </si>
  <si>
    <t>0211 Ministerio de Obras Públicas y Comunicaciones</t>
  </si>
  <si>
    <t>01-Misterio de Obras Públicas y Comunicaciones</t>
  </si>
  <si>
    <t>0003- Oficina Para el Reordenamiento del Transporte (OPRET)</t>
  </si>
  <si>
    <t>Satisfacer la movilidad de personas y bienes, a través del desarrollo y administración de un sistema ferroviario masivo.</t>
  </si>
  <si>
    <t>Ser un sistema ferroviario a nivel nacional, modelo de referencia por su calidad, seguridad, confiabilidad y responsabilidad con la preservación del medio ambiente.</t>
  </si>
  <si>
    <t>3.3.6</t>
  </si>
  <si>
    <t>23-Acceso y uso adecuado del Servicio de Transporte.</t>
  </si>
  <si>
    <t>Este programa contribuye a desarrollar y brindar un mejor servicio de transporte público, eficiente, accesible, seguro, oportuno, cómodo, económico y de calidad a todos los usuarios.</t>
  </si>
  <si>
    <t>Población General.</t>
  </si>
  <si>
    <t>5872 - Usuarios reciben servicios de transporte ferroviario</t>
  </si>
  <si>
    <t>5873 - Usuarios reciben servicios de transporte aéreo por cable</t>
  </si>
  <si>
    <t>Cantidad de pasajeros transportados</t>
  </si>
  <si>
    <t xml:space="preserve">Gestionar de manera efectiva y eficiente la entrega del servicio de transporte ferroviario, para suplir la demanda del servicio, por medio de la disponibilidad efectiva de trenes, programación del sistema de mantenimiento y capacitación constante al personal que presta servicio. </t>
  </si>
  <si>
    <t xml:space="preserve">Gestionar de manera efectiva y eficiente la entrega del servicio de transporte aéreo por cable, para suplir la demanda del servicio, por medio de la disponibilidad efectiva de cabinas, programación del sistema de mantenimiento y capacitación constante al personal que presta servicio. </t>
  </si>
  <si>
    <r>
      <rPr>
        <b/>
        <sz val="11"/>
        <rFont val="Calibri"/>
        <family val="2"/>
      </rPr>
      <t>Nota:</t>
    </r>
    <r>
      <rPr>
        <sz val="11"/>
        <rFont val="Calibri"/>
        <family val="2"/>
      </rPr>
      <t xml:space="preserve"> Las secciones III, IV, V y VI deben ser repetidas, la misma cantidad de programas sustantivos (codificados desde 11 al 95) que tenga la unidad ejecutora.</t>
    </r>
  </si>
  <si>
    <t>Elaborado por:</t>
  </si>
  <si>
    <t>Lic. Ashley Marie Arias</t>
  </si>
  <si>
    <t>Firma:</t>
  </si>
  <si>
    <t>Fecha:</t>
  </si>
  <si>
    <t>Ing. David De Jesus Gomez</t>
  </si>
  <si>
    <t>Encargado 
Departamento de Planificación y Desarrollo</t>
  </si>
  <si>
    <t xml:space="preserve"> Programación Semestral</t>
  </si>
  <si>
    <t>Ejecución Semestral</t>
  </si>
  <si>
    <t xml:space="preserve">1. Continuar con la construcción de la obra física - Terminal Los Alcarrizos-Luperón y construcción del túnel de la Línea 2C. </t>
  </si>
  <si>
    <t>Informe de Evaluación Semestral de las Metas Físicas-Financieras</t>
  </si>
  <si>
    <t>Validado por:</t>
  </si>
  <si>
    <t xml:space="preserve">Transporte de usuarios equivalente a 1,841,561 pasajeros, lo que representa un 96.77% de la meta física programada con respecto a la meta física alcanzada. Se ha logrado una ejecución financiera de DOP 211,143,318.19. </t>
  </si>
  <si>
    <t>El desempeño financiero presenta un porcentaje de un 110.59%. El motivo del desvío financiero es porque, para el segundo trimestre, se realizó el pago de avance inicial de la contratación de servicios de mantenimiento del Teleférico de Santo Domingo, Línea 1. Contrato 2023.</t>
  </si>
  <si>
    <t>Transporte de usuarios equivalente a 51,061,307 pasajeros, lo que representa un 101.13%% de la meta física programada con respecto a la meta física alcanzada. Se ha logrado una ejecución financiera semestral de DOP 6,616,120,821.25.</t>
  </si>
  <si>
    <t>El desempeño financiero presenta un porcentaje de cumplimiento del 93.67%. El motivo del desvío financiero es porque, para el primer trimestre, no se completaron los procesos de negociación programados dentro del trimestre, con afectados por la construcción de la Línea 2C del Metro de Santo Domingo.</t>
  </si>
  <si>
    <t>Encargada División de Formulación, Monitoreo, Evaluación de Planes, Programas y Proyectos (FMEPPP)</t>
  </si>
  <si>
    <t>Mejorar la movilidad ciudadana a través de la disponibilidad de medios de transporte modernizados, medido como la cantidad de ciudadanos que reciben dichos servicios de 72 millones en el 2021 a 139 millones en 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</si>
</sst>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i/>
      <sz val="11"/>
      <color theme="1"/>
      <name val="Calibri"/>
      <family val="2"/>
      <scheme val="minor"/>
    </font>
    <font>
      <sz val="8"/>
      <name val="Calibri"/>
      <family val="2"/>
      <scheme val="minor"/>
    </font>
    <font>
      <sz val="9"/>
      <color theme="1"/>
      <name val="Calibri"/>
      <family val="2"/>
      <scheme val="minor"/>
    </font>
    <font>
      <i/>
      <sz val="11"/>
      <name val="Calibri"/>
      <family val="2"/>
    </font>
    <font>
      <sz val="11"/>
      <color theme="1"/>
      <name val="Arial"/>
      <family val="2"/>
    </font>
    <font>
      <sz val="11"/>
      <color rgb="FF000000"/>
      <name val="Calibri"/>
      <family val="2"/>
      <charset val="204"/>
    </font>
    <font>
      <sz val="12"/>
      <color theme="1"/>
      <name val="Times New Roman"/>
      <family val="1"/>
    </font>
    <font>
      <b/>
      <sz val="12"/>
      <color theme="1"/>
      <name val="Times New Roman"/>
      <family val="1"/>
    </font>
    <font>
      <b/>
      <sz val="12"/>
      <color theme="0"/>
      <name val="Times New Roman"/>
      <family val="1"/>
    </font>
    <font>
      <sz val="11"/>
      <color rgb="FF000000"/>
      <name val="Calibri"/>
      <family val="2"/>
      <scheme val="minor"/>
    </font>
    <font>
      <sz val="10"/>
      <name val="Arial"/>
      <family val="2"/>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4" tint="0.59999389629810485"/>
        <bgColor indexed="65"/>
      </patternFill>
    </fill>
  </fills>
  <borders count="3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xf numFmtId="43" fontId="21" fillId="0" borderId="0" applyFont="0" applyFill="0" applyBorder="0" applyAlignment="0" applyProtection="0"/>
    <xf numFmtId="0" fontId="1" fillId="0" borderId="0"/>
    <xf numFmtId="0" fontId="22" fillId="0" borderId="0"/>
    <xf numFmtId="0" fontId="26" fillId="0" borderId="0"/>
    <xf numFmtId="0" fontId="1" fillId="0" borderId="0"/>
    <xf numFmtId="0" fontId="27" fillId="0" borderId="0">
      <alignment wrapText="1"/>
    </xf>
    <xf numFmtId="0" fontId="1" fillId="0" borderId="0"/>
    <xf numFmtId="0" fontId="1" fillId="0" borderId="0"/>
    <xf numFmtId="0" fontId="1" fillId="10" borderId="0" applyNumberFormat="0" applyBorder="0" applyAlignment="0" applyProtection="0"/>
  </cellStyleXfs>
  <cellXfs count="102">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9" fillId="0" borderId="17" xfId="0" applyFont="1" applyBorder="1" applyAlignment="1">
      <alignment vertical="center" wrapText="1"/>
    </xf>
    <xf numFmtId="0" fontId="14" fillId="8" borderId="27" xfId="0" applyFont="1" applyFill="1" applyBorder="1" applyAlignment="1">
      <alignment horizontal="center" vertical="center" wrapText="1" readingOrder="1"/>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166" fontId="15" fillId="0" borderId="25" xfId="0" applyNumberFormat="1" applyFont="1" applyBorder="1" applyAlignment="1" applyProtection="1">
      <alignment horizontal="center" vertical="center" wrapText="1" readingOrder="1"/>
      <protection locked="0"/>
    </xf>
    <xf numFmtId="165" fontId="15" fillId="0" borderId="31" xfId="0" applyNumberFormat="1" applyFont="1" applyBorder="1" applyAlignment="1" applyProtection="1">
      <alignment horizontal="center" vertical="center" wrapText="1" readingOrder="1"/>
      <protection locked="0"/>
    </xf>
    <xf numFmtId="166" fontId="15" fillId="0" borderId="31"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4" fontId="19" fillId="9" borderId="0" xfId="0" applyNumberFormat="1" applyFont="1" applyFill="1" applyAlignment="1">
      <alignment horizontal="center" vertical="center"/>
    </xf>
    <xf numFmtId="3" fontId="19" fillId="9" borderId="0" xfId="0" applyNumberFormat="1" applyFont="1" applyFill="1" applyAlignment="1">
      <alignment horizontal="center" vertical="center"/>
    </xf>
    <xf numFmtId="0" fontId="9" fillId="5" borderId="17" xfId="0" applyFont="1" applyFill="1" applyBorder="1" applyAlignment="1" applyProtection="1">
      <alignment vertical="center" wrapText="1"/>
      <protection locked="0"/>
    </xf>
    <xf numFmtId="0" fontId="17" fillId="5" borderId="0" xfId="0" applyFont="1" applyFill="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10" fillId="0" borderId="22" xfId="0" applyFont="1" applyBorder="1" applyAlignment="1" applyProtection="1">
      <alignment vertical="center" wrapText="1"/>
      <protection locked="0"/>
    </xf>
    <xf numFmtId="0" fontId="10" fillId="0" borderId="25" xfId="0" applyFont="1" applyBorder="1" applyAlignment="1" applyProtection="1">
      <alignment vertical="center" wrapText="1"/>
      <protection locked="0"/>
    </xf>
    <xf numFmtId="0" fontId="10" fillId="0" borderId="30" xfId="0" applyFont="1" applyBorder="1" applyAlignment="1" applyProtection="1">
      <alignment vertical="center" wrapText="1"/>
      <protection locked="0"/>
    </xf>
    <xf numFmtId="0" fontId="10" fillId="0" borderId="31" xfId="0" applyFont="1" applyBorder="1" applyAlignment="1" applyProtection="1">
      <alignment vertical="center" wrapText="1"/>
      <protection locked="0"/>
    </xf>
    <xf numFmtId="165" fontId="15" fillId="0" borderId="25" xfId="0" applyNumberFormat="1" applyFont="1" applyBorder="1" applyAlignment="1" applyProtection="1">
      <alignment horizontal="center" vertical="center" wrapText="1"/>
      <protection locked="0"/>
    </xf>
    <xf numFmtId="165" fontId="15" fillId="0" borderId="31" xfId="0" applyNumberFormat="1" applyFont="1" applyBorder="1" applyAlignment="1" applyProtection="1">
      <alignment horizontal="center" vertical="center" wrapText="1"/>
      <protection locked="0"/>
    </xf>
    <xf numFmtId="0" fontId="17" fillId="9" borderId="0" xfId="0" applyFont="1" applyFill="1" applyAlignment="1" applyProtection="1">
      <alignment vertical="center" wrapText="1"/>
      <protection locked="0"/>
    </xf>
    <xf numFmtId="0" fontId="20" fillId="0" borderId="0" xfId="0" applyFont="1" applyProtection="1">
      <protection locked="0"/>
    </xf>
    <xf numFmtId="167" fontId="15" fillId="7" borderId="23" xfId="0" applyNumberFormat="1" applyFont="1" applyFill="1" applyBorder="1" applyAlignment="1">
      <alignment horizontal="center" vertical="center" wrapText="1" readingOrder="1"/>
    </xf>
    <xf numFmtId="10" fontId="15" fillId="7" borderId="25" xfId="2" applyNumberFormat="1" applyFont="1" applyFill="1" applyBorder="1" applyAlignment="1" applyProtection="1">
      <alignment horizontal="center" vertical="center" wrapText="1" readingOrder="1"/>
    </xf>
    <xf numFmtId="0" fontId="23" fillId="9" borderId="19" xfId="3" applyFont="1" applyFill="1" applyBorder="1" applyAlignment="1">
      <alignment horizontal="left" vertical="center"/>
    </xf>
    <xf numFmtId="0" fontId="23" fillId="9" borderId="34" xfId="3" applyFont="1" applyFill="1" applyBorder="1" applyAlignment="1">
      <alignment horizontal="left" vertical="center"/>
    </xf>
    <xf numFmtId="0" fontId="23" fillId="9" borderId="35" xfId="3" applyFont="1" applyFill="1" applyBorder="1" applyAlignment="1">
      <alignment horizontal="left" vertical="center"/>
    </xf>
    <xf numFmtId="0" fontId="25" fillId="4" borderId="19" xfId="3" applyFont="1" applyFill="1" applyBorder="1" applyAlignment="1">
      <alignment horizontal="center" vertical="center"/>
    </xf>
    <xf numFmtId="0" fontId="25" fillId="4" borderId="34" xfId="3" applyFont="1" applyFill="1" applyBorder="1" applyAlignment="1">
      <alignment horizontal="center" vertical="center"/>
    </xf>
    <xf numFmtId="0" fontId="25" fillId="4" borderId="35" xfId="3" applyFont="1" applyFill="1" applyBorder="1" applyAlignment="1">
      <alignment horizontal="center" vertical="center"/>
    </xf>
    <xf numFmtId="0" fontId="24" fillId="9" borderId="19" xfId="3" applyFont="1" applyFill="1" applyBorder="1" applyAlignment="1">
      <alignment horizontal="center" vertical="center"/>
    </xf>
    <xf numFmtId="0" fontId="24" fillId="9" borderId="34" xfId="3" applyFont="1" applyFill="1" applyBorder="1" applyAlignment="1">
      <alignment horizontal="center" vertical="center"/>
    </xf>
    <xf numFmtId="0" fontId="24" fillId="9" borderId="35" xfId="3" applyFont="1" applyFill="1" applyBorder="1" applyAlignment="1">
      <alignment horizontal="center" vertical="center"/>
    </xf>
    <xf numFmtId="0" fontId="24" fillId="9" borderId="19" xfId="3" applyFont="1" applyFill="1" applyBorder="1" applyAlignment="1">
      <alignment horizontal="center" vertical="center" wrapText="1"/>
    </xf>
    <xf numFmtId="0" fontId="24" fillId="9" borderId="34" xfId="3" applyFont="1" applyFill="1" applyBorder="1" applyAlignment="1">
      <alignment horizontal="center" vertical="center" wrapText="1"/>
    </xf>
    <xf numFmtId="0" fontId="24" fillId="9" borderId="35" xfId="3" applyFont="1" applyFill="1" applyBorder="1" applyAlignment="1">
      <alignment horizontal="center" vertical="center" wrapText="1"/>
    </xf>
    <xf numFmtId="0" fontId="17" fillId="0" borderId="0" xfId="0" applyFont="1" applyAlignment="1" applyProtection="1">
      <alignment horizontal="left" vertical="center" wrapText="1"/>
      <protection locked="0"/>
    </xf>
    <xf numFmtId="0" fontId="17" fillId="0" borderId="18" xfId="0" applyFont="1" applyBorder="1" applyAlignment="1" applyProtection="1">
      <alignment horizontal="left" vertical="center" wrapText="1"/>
      <protection locked="0"/>
    </xf>
    <xf numFmtId="10" fontId="10" fillId="7" borderId="25" xfId="2" applyNumberFormat="1" applyFont="1" applyFill="1" applyBorder="1" applyAlignment="1" applyProtection="1">
      <alignment horizontal="center" vertical="center" wrapText="1" readingOrder="1"/>
    </xf>
    <xf numFmtId="10" fontId="10" fillId="7" borderId="26" xfId="2" applyNumberFormat="1" applyFont="1" applyFill="1" applyBorder="1" applyAlignment="1" applyProtection="1">
      <alignment horizontal="center" vertical="center" wrapText="1" readingOrder="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49" fontId="17" fillId="9" borderId="20" xfId="0" quotePrefix="1" applyNumberFormat="1" applyFont="1" applyFill="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3" fillId="8" borderId="25" xfId="0" applyFont="1" applyFill="1" applyBorder="1" applyAlignment="1">
      <alignment horizontal="center" vertical="center" wrapText="1" readingOrder="1"/>
    </xf>
    <xf numFmtId="0" fontId="10" fillId="6" borderId="25" xfId="0" applyFont="1" applyFill="1" applyBorder="1" applyAlignment="1">
      <alignment vertical="top" wrapText="1"/>
    </xf>
    <xf numFmtId="0" fontId="10" fillId="6" borderId="26" xfId="0" applyFont="1" applyFill="1" applyBorder="1" applyAlignment="1">
      <alignment vertical="top" wrapText="1"/>
    </xf>
    <xf numFmtId="39" fontId="10" fillId="9" borderId="23" xfId="1" applyNumberFormat="1" applyFont="1" applyFill="1" applyBorder="1" applyAlignment="1" applyProtection="1">
      <alignment horizontal="center" vertical="center" wrapText="1" readingOrder="1"/>
      <protection locked="0"/>
    </xf>
    <xf numFmtId="39" fontId="10" fillId="9" borderId="32" xfId="1" applyNumberFormat="1" applyFont="1" applyFill="1" applyBorder="1" applyAlignment="1" applyProtection="1">
      <alignment horizontal="center" vertical="center" wrapText="1" readingOrder="1"/>
      <protection locked="0"/>
    </xf>
    <xf numFmtId="39" fontId="10" fillId="9" borderId="22" xfId="1" applyNumberFormat="1" applyFont="1" applyFill="1" applyBorder="1" applyAlignment="1" applyProtection="1">
      <alignment horizontal="center" vertical="center" wrapText="1" readingOrder="1"/>
      <protection locked="0"/>
    </xf>
    <xf numFmtId="39" fontId="10" fillId="0" borderId="23" xfId="1" applyNumberFormat="1" applyFont="1" applyFill="1" applyBorder="1" applyAlignment="1" applyProtection="1">
      <alignment horizontal="center" vertical="center" wrapText="1" readingOrder="1"/>
      <protection locked="0"/>
    </xf>
    <xf numFmtId="39" fontId="10" fillId="0" borderId="32" xfId="1" applyNumberFormat="1" applyFont="1" applyFill="1" applyBorder="1" applyAlignment="1" applyProtection="1">
      <alignment horizontal="center" vertical="center" wrapText="1" readingOrder="1"/>
      <protection locked="0"/>
    </xf>
    <xf numFmtId="39" fontId="10" fillId="0" borderId="22" xfId="1" applyNumberFormat="1" applyFont="1" applyFill="1" applyBorder="1" applyAlignment="1" applyProtection="1">
      <alignment horizontal="center" vertical="center" wrapText="1" readingOrder="1"/>
      <protection locked="0"/>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2" xfId="0" applyFont="1" applyFill="1" applyBorder="1" applyAlignment="1">
      <alignment horizontal="center" vertical="center" wrapText="1" readingOrder="1"/>
    </xf>
    <xf numFmtId="0" fontId="0" fillId="6" borderId="20" xfId="0"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7" fillId="9" borderId="33" xfId="0" quotePrefix="1" applyNumberFormat="1" applyFont="1" applyFill="1" applyBorder="1" applyAlignment="1" applyProtection="1">
      <alignment horizontal="left" vertical="center" wrapText="1"/>
      <protection locked="0"/>
    </xf>
    <xf numFmtId="0" fontId="17" fillId="9" borderId="20" xfId="0" applyFont="1" applyFill="1" applyBorder="1" applyAlignment="1" applyProtection="1">
      <alignment horizontal="left" vertical="center"/>
      <protection locked="0"/>
    </xf>
    <xf numFmtId="0" fontId="17" fillId="9" borderId="20" xfId="0" applyFont="1" applyFill="1" applyBorder="1" applyAlignment="1" applyProtection="1">
      <alignment horizontal="left" vertical="center" wrapText="1"/>
      <protection locked="0"/>
    </xf>
    <xf numFmtId="0" fontId="10" fillId="0" borderId="0" xfId="0" applyFont="1" applyAlignment="1">
      <alignment horizontal="left" vertical="center" wrapText="1"/>
    </xf>
    <xf numFmtId="0" fontId="17" fillId="9" borderId="0" xfId="0" applyFont="1" applyFill="1" applyAlignment="1" applyProtection="1">
      <alignment horizontal="left" vertical="center"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4" fontId="10" fillId="9" borderId="21" xfId="1" applyNumberFormat="1" applyFont="1" applyFill="1" applyBorder="1" applyAlignment="1" applyProtection="1">
      <alignment horizontal="center" vertical="center" wrapText="1" readingOrder="1"/>
      <protection locked="0"/>
    </xf>
    <xf numFmtId="4" fontId="10" fillId="9" borderId="22" xfId="1" applyNumberFormat="1" applyFont="1" applyFill="1" applyBorder="1" applyAlignment="1" applyProtection="1">
      <alignment horizontal="center" vertical="center" wrapText="1" readingOrder="1"/>
      <protection locked="0"/>
    </xf>
  </cellXfs>
  <cellStyles count="13">
    <cellStyle name="40% - Énfasis1 2" xfId="12" xr:uid="{B7EDC135-D364-4C7B-A586-89273E8AE81A}"/>
    <cellStyle name="Millares" xfId="1" builtinId="3"/>
    <cellStyle name="Millares 2" xfId="4" xr:uid="{A9021C37-8697-4172-A946-3F33DA58E42F}"/>
    <cellStyle name="Normal" xfId="0" builtinId="0"/>
    <cellStyle name="Normal 2" xfId="5" xr:uid="{9F493C23-B3FB-41FC-A5EC-3DE3C76CCCCB}"/>
    <cellStyle name="Normal 2 2" xfId="11" xr:uid="{F10EDEF8-4795-4D2D-80A4-04C65BBB5284}"/>
    <cellStyle name="Normal 3" xfId="6" xr:uid="{2223E04D-FAF8-4520-AD94-B1617C0CC021}"/>
    <cellStyle name="Normal 3 2" xfId="10" xr:uid="{A785469F-B953-4E52-BB7F-96C47999626F}"/>
    <cellStyle name="Normal 3 3 2" xfId="9" xr:uid="{2D8D3A5E-1873-46CA-A80F-92FF2820381C}"/>
    <cellStyle name="Normal 4" xfId="7" xr:uid="{BBE15AF8-11CB-4DD1-9F52-17B77C6ABD78}"/>
    <cellStyle name="Normal 5" xfId="8" xr:uid="{9433D0D8-9933-423C-ADC3-4AB1FE834C6F}"/>
    <cellStyle name="Normal 6" xfId="3" xr:uid="{54E3AABD-5302-482B-A010-E25516CABF9F}"/>
    <cellStyle name="Porcentaje" xfId="2" builtinId="5"/>
  </cellStyles>
  <dxfs count="15">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12"/>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autoFilter ref="A28:J30"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1"/>
    <tableColumn id="4" xr3:uid="{8DB7EDBB-DB79-4CBD-AD68-D153CE19B0A8}" name="Financiera_x000a_(B)" dataDxfId="0"/>
    <tableColumn id="9" xr3:uid="{F0F0230C-1AC1-4535-83F4-E083D77D07B4}" name="Física_x000a_(C)" dataDxfId="7"/>
    <tableColumn id="10" xr3:uid="{0CC70C83-E52A-4C45-B592-E7B7ECCF1AD3}" name="Financiera_x000a_(D)" dataDxfId="6"/>
    <tableColumn id="5" xr3:uid="{C2FDA61C-9281-4FCB-A3FE-246521A85EA0}" name="Física _x000a_(E)" dataDxfId="5">
      <calculatedColumnFormula>20379885+22311026</calculatedColumnFormula>
    </tableColumn>
    <tableColumn id="6" xr3:uid="{B07D8104-8103-4848-A228-6FBAE528EF68}" name="Financiera _x000a_ (F)" dataDxfId="4">
      <calculatedColumnFormula>1044607083.5+2290936068.66</calculatedColumnFormula>
    </tableColumn>
    <tableColumn id="7" xr3:uid="{F97ACE16-1124-4543-AD0A-CBAA1878A36A}" name="Física _x000a_(%)_x000a_ G=E/C" dataDxfId="3" dataCellStyle="Porcentaje">
      <calculatedColumnFormula>IF(G29&gt;0,G29/E29,0)</calculatedColumnFormula>
    </tableColumn>
    <tableColumn id="8" xr3:uid="{CAB2F777-24BA-4EFC-82F9-153B93171D9B}" name="Financiero _x000a_(%) _x000a_H=F/D" dataDxfId="2">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52"/>
  <sheetViews>
    <sheetView showGridLines="0" tabSelected="1" view="pageBreakPreview" zoomScaleNormal="100" zoomScaleSheetLayoutView="100" workbookViewId="0">
      <selection activeCell="B41" sqref="B41:J41"/>
    </sheetView>
  </sheetViews>
  <sheetFormatPr baseColWidth="10" defaultRowHeight="15" x14ac:dyDescent="0.25"/>
  <cols>
    <col min="1" max="1" width="23" style="8" customWidth="1"/>
    <col min="2" max="2" width="14.5703125" style="8" customWidth="1"/>
    <col min="3" max="3" width="14" style="8" customWidth="1"/>
    <col min="4" max="4" width="16.5703125" style="8" customWidth="1"/>
    <col min="5" max="5" width="12.7109375" style="8" customWidth="1"/>
    <col min="6" max="6" width="16.7109375" style="8" customWidth="1"/>
    <col min="7" max="7" width="12.7109375" style="8" customWidth="1"/>
    <col min="8" max="8" width="15.140625" style="8" customWidth="1"/>
    <col min="9" max="10" width="12.7109375" style="8" customWidth="1"/>
    <col min="11" max="11" width="11.42578125" style="8"/>
  </cols>
  <sheetData>
    <row r="1" spans="1:11" ht="21.75" thickBot="1" x14ac:dyDescent="0.3">
      <c r="A1" s="17"/>
      <c r="B1" s="79" t="s">
        <v>74</v>
      </c>
      <c r="C1" s="80"/>
      <c r="D1" s="80"/>
      <c r="E1" s="80"/>
      <c r="F1" s="80"/>
      <c r="G1" s="80"/>
      <c r="H1" s="80"/>
      <c r="I1" s="80"/>
      <c r="J1" s="81"/>
      <c r="K1" s="1"/>
    </row>
    <row r="2" spans="1:11" ht="21.75" thickBot="1" x14ac:dyDescent="0.3">
      <c r="A2" s="18"/>
      <c r="B2" s="82" t="s">
        <v>0</v>
      </c>
      <c r="C2" s="83"/>
      <c r="D2" s="82" t="s">
        <v>1</v>
      </c>
      <c r="E2" s="83"/>
      <c r="F2" s="83"/>
      <c r="G2" s="83"/>
      <c r="H2" s="84"/>
      <c r="I2" s="2" t="s">
        <v>2</v>
      </c>
      <c r="J2" s="3" t="s">
        <v>3</v>
      </c>
      <c r="K2" s="1"/>
    </row>
    <row r="3" spans="1:11" ht="21.75" thickBot="1" x14ac:dyDescent="0.3">
      <c r="A3" s="19"/>
      <c r="B3" s="85" t="s">
        <v>4</v>
      </c>
      <c r="C3" s="86"/>
      <c r="D3" s="85" t="s">
        <v>49</v>
      </c>
      <c r="E3" s="86"/>
      <c r="F3" s="86"/>
      <c r="G3" s="86"/>
      <c r="H3" s="87"/>
      <c r="I3" s="4" t="s">
        <v>5</v>
      </c>
      <c r="J3" s="5">
        <v>0</v>
      </c>
      <c r="K3" s="1"/>
    </row>
    <row r="4" spans="1:11" ht="9.75" customHeight="1" x14ac:dyDescent="0.25">
      <c r="A4" s="88"/>
      <c r="B4" s="89"/>
      <c r="C4" s="89"/>
      <c r="D4" s="90"/>
      <c r="E4" s="90"/>
      <c r="F4" s="90"/>
      <c r="G4" s="90"/>
      <c r="H4" s="90"/>
      <c r="I4" s="89"/>
      <c r="J4" s="91"/>
      <c r="K4" s="1"/>
    </row>
    <row r="5" spans="1:11" ht="3" customHeight="1" x14ac:dyDescent="0.25">
      <c r="A5" s="76"/>
      <c r="B5" s="77"/>
      <c r="C5" s="77"/>
      <c r="D5" s="77"/>
      <c r="E5" s="77"/>
      <c r="F5" s="77"/>
      <c r="G5" s="77"/>
      <c r="H5" s="77"/>
      <c r="I5" s="77"/>
      <c r="J5" s="78"/>
      <c r="K5" s="1"/>
    </row>
    <row r="6" spans="1:11" ht="15.75" x14ac:dyDescent="0.25">
      <c r="A6" s="58" t="s">
        <v>6</v>
      </c>
      <c r="B6" s="59"/>
      <c r="C6" s="59"/>
      <c r="D6" s="59"/>
      <c r="E6" s="59"/>
      <c r="F6" s="59"/>
      <c r="G6" s="59"/>
      <c r="H6" s="59"/>
      <c r="I6" s="59"/>
      <c r="J6" s="60"/>
      <c r="K6" s="1"/>
    </row>
    <row r="7" spans="1:11" ht="15.75" x14ac:dyDescent="0.25">
      <c r="A7" s="54" t="s">
        <v>7</v>
      </c>
      <c r="B7" s="55"/>
      <c r="C7" s="55"/>
      <c r="D7" s="55"/>
      <c r="E7" s="55"/>
      <c r="F7" s="55"/>
      <c r="G7" s="55"/>
      <c r="H7" s="55"/>
      <c r="I7" s="55"/>
      <c r="J7" s="56"/>
      <c r="K7" s="1"/>
    </row>
    <row r="8" spans="1:11" ht="15" customHeight="1" x14ac:dyDescent="0.25">
      <c r="A8" s="6" t="s">
        <v>8</v>
      </c>
      <c r="B8" s="92" t="s">
        <v>50</v>
      </c>
      <c r="C8" s="92"/>
      <c r="D8" s="92"/>
      <c r="E8" s="92"/>
      <c r="F8" s="92"/>
      <c r="G8" s="92"/>
      <c r="H8" s="92"/>
      <c r="I8" s="92"/>
      <c r="J8" s="92"/>
      <c r="K8" s="1"/>
    </row>
    <row r="9" spans="1:11" ht="15" customHeight="1" x14ac:dyDescent="0.25">
      <c r="A9" s="20" t="s">
        <v>38</v>
      </c>
      <c r="B9" s="57" t="s">
        <v>51</v>
      </c>
      <c r="C9" s="57"/>
      <c r="D9" s="57"/>
      <c r="E9" s="57"/>
      <c r="F9" s="57"/>
      <c r="G9" s="57"/>
      <c r="H9" s="57"/>
      <c r="I9" s="57"/>
      <c r="J9" s="57"/>
      <c r="K9" s="1"/>
    </row>
    <row r="10" spans="1:11" ht="15" customHeight="1" x14ac:dyDescent="0.25">
      <c r="A10" s="20" t="s">
        <v>39</v>
      </c>
      <c r="B10" s="57" t="s">
        <v>52</v>
      </c>
      <c r="C10" s="57"/>
      <c r="D10" s="57"/>
      <c r="E10" s="57"/>
      <c r="F10" s="57"/>
      <c r="G10" s="57"/>
      <c r="H10" s="57"/>
      <c r="I10" s="57"/>
      <c r="J10" s="57"/>
      <c r="K10" s="1"/>
    </row>
    <row r="11" spans="1:11" ht="18" customHeight="1" x14ac:dyDescent="0.25">
      <c r="A11" s="6" t="s">
        <v>9</v>
      </c>
      <c r="B11" s="93" t="s">
        <v>53</v>
      </c>
      <c r="C11" s="93"/>
      <c r="D11" s="93"/>
      <c r="E11" s="93"/>
      <c r="F11" s="93"/>
      <c r="G11" s="93"/>
      <c r="H11" s="93"/>
      <c r="I11" s="93"/>
      <c r="J11" s="93"/>
    </row>
    <row r="12" spans="1:11" ht="35.25" customHeight="1" x14ac:dyDescent="0.25">
      <c r="A12" s="6" t="s">
        <v>10</v>
      </c>
      <c r="B12" s="94" t="s">
        <v>54</v>
      </c>
      <c r="C12" s="94"/>
      <c r="D12" s="94"/>
      <c r="E12" s="94"/>
      <c r="F12" s="94"/>
      <c r="G12" s="94"/>
      <c r="H12" s="94"/>
      <c r="I12" s="94"/>
      <c r="J12" s="94"/>
    </row>
    <row r="13" spans="1:11" ht="15.75" x14ac:dyDescent="0.25">
      <c r="A13" s="58" t="s">
        <v>11</v>
      </c>
      <c r="B13" s="59"/>
      <c r="C13" s="59"/>
      <c r="D13" s="59"/>
      <c r="E13" s="59"/>
      <c r="F13" s="59"/>
      <c r="G13" s="59"/>
      <c r="H13" s="59"/>
      <c r="I13" s="59"/>
      <c r="J13" s="60"/>
    </row>
    <row r="14" spans="1:11" ht="21.75" customHeight="1" x14ac:dyDescent="0.25">
      <c r="A14" s="6" t="s">
        <v>12</v>
      </c>
      <c r="B14" s="26">
        <v>3</v>
      </c>
      <c r="C14" s="75" t="str">
        <f>IFERROR(VLOOKUP(B14,'[1]Validacion datos'!A2:B5,2,FALSE),"")</f>
        <v>DESARROLLO PRODUCTIVO</v>
      </c>
      <c r="D14" s="75"/>
      <c r="E14" s="75"/>
      <c r="F14" s="75"/>
      <c r="G14" s="75"/>
      <c r="H14" s="75"/>
      <c r="I14" s="75"/>
      <c r="J14" s="75"/>
    </row>
    <row r="15" spans="1:11" ht="26.25" customHeight="1" x14ac:dyDescent="0.25">
      <c r="A15" s="6" t="s">
        <v>13</v>
      </c>
      <c r="B15" s="27">
        <v>3.3</v>
      </c>
      <c r="C15" s="75" t="str">
        <f>IFERROR(VLOOKUP(B15,'[1]Validacion datos'!A8:B26,2,FALSE),"")</f>
        <v>Competitividad e innovavión en un ambiente favorable a la cooperación y la responsabilidad social</v>
      </c>
      <c r="D15" s="75"/>
      <c r="E15" s="75"/>
      <c r="F15" s="75"/>
      <c r="G15" s="75"/>
      <c r="H15" s="75"/>
      <c r="I15" s="75"/>
      <c r="J15" s="75"/>
    </row>
    <row r="16" spans="1:11" ht="48" customHeight="1" x14ac:dyDescent="0.25">
      <c r="A16" s="6" t="s">
        <v>14</v>
      </c>
      <c r="B16" s="27" t="s">
        <v>55</v>
      </c>
      <c r="C16" s="75" t="str">
        <f>IFERROR(VLOOKUP(B16,'[1]Validacion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6" s="75"/>
      <c r="E16" s="75"/>
      <c r="F16" s="75"/>
      <c r="G16" s="75"/>
      <c r="H16" s="75"/>
      <c r="I16" s="75"/>
      <c r="J16" s="75"/>
    </row>
    <row r="17" spans="1:11" ht="15.75" x14ac:dyDescent="0.25">
      <c r="A17" s="58" t="s">
        <v>15</v>
      </c>
      <c r="B17" s="59"/>
      <c r="C17" s="59"/>
      <c r="D17" s="59"/>
      <c r="E17" s="59"/>
      <c r="F17" s="59"/>
      <c r="G17" s="59"/>
      <c r="H17" s="59"/>
      <c r="I17" s="59"/>
      <c r="J17" s="60"/>
    </row>
    <row r="18" spans="1:11" ht="29.25" customHeight="1" x14ac:dyDescent="0.25">
      <c r="A18" s="6" t="s">
        <v>16</v>
      </c>
      <c r="B18" s="50" t="s">
        <v>56</v>
      </c>
      <c r="C18" s="50"/>
      <c r="D18" s="50"/>
      <c r="E18" s="50"/>
      <c r="F18" s="50"/>
      <c r="G18" s="50"/>
      <c r="H18" s="50"/>
      <c r="I18" s="50"/>
      <c r="J18" s="51"/>
    </row>
    <row r="19" spans="1:11" ht="33" customHeight="1" x14ac:dyDescent="0.25">
      <c r="A19" s="9" t="s">
        <v>17</v>
      </c>
      <c r="B19" s="50" t="s">
        <v>57</v>
      </c>
      <c r="C19" s="50"/>
      <c r="D19" s="50"/>
      <c r="E19" s="50"/>
      <c r="F19" s="50"/>
      <c r="G19" s="50"/>
      <c r="H19" s="50"/>
      <c r="I19" s="50"/>
      <c r="J19" s="51"/>
    </row>
    <row r="20" spans="1:11" ht="23.25" customHeight="1" x14ac:dyDescent="0.25">
      <c r="A20" s="9" t="s">
        <v>18</v>
      </c>
      <c r="B20" s="50" t="s">
        <v>58</v>
      </c>
      <c r="C20" s="50"/>
      <c r="D20" s="50"/>
      <c r="E20" s="50"/>
      <c r="F20" s="50"/>
      <c r="G20" s="50"/>
      <c r="H20" s="50"/>
      <c r="I20" s="50"/>
      <c r="J20" s="51"/>
    </row>
    <row r="21" spans="1:11" ht="34.5" customHeight="1" x14ac:dyDescent="0.25">
      <c r="A21" s="9" t="s">
        <v>40</v>
      </c>
      <c r="B21" s="50" t="s">
        <v>81</v>
      </c>
      <c r="C21" s="50"/>
      <c r="D21" s="50"/>
      <c r="E21" s="50"/>
      <c r="F21" s="50"/>
      <c r="G21" s="50"/>
      <c r="H21" s="50"/>
      <c r="I21" s="50"/>
      <c r="J21" s="51"/>
      <c r="K21" s="1"/>
    </row>
    <row r="22" spans="1:11" ht="15.75" x14ac:dyDescent="0.25">
      <c r="A22" s="58" t="s">
        <v>19</v>
      </c>
      <c r="B22" s="59"/>
      <c r="C22" s="59"/>
      <c r="D22" s="59"/>
      <c r="E22" s="59"/>
      <c r="F22" s="59"/>
      <c r="G22" s="59"/>
      <c r="H22" s="59"/>
      <c r="I22" s="59"/>
      <c r="J22" s="60"/>
    </row>
    <row r="23" spans="1:11" ht="15.75" x14ac:dyDescent="0.25">
      <c r="A23" s="54" t="s">
        <v>20</v>
      </c>
      <c r="B23" s="55"/>
      <c r="C23" s="55"/>
      <c r="D23" s="55"/>
      <c r="E23" s="55"/>
      <c r="F23" s="55"/>
      <c r="G23" s="55"/>
      <c r="H23" s="55"/>
      <c r="I23" s="55"/>
      <c r="J23" s="56"/>
      <c r="K23" s="1"/>
    </row>
    <row r="24" spans="1:11" ht="15" customHeight="1" x14ac:dyDescent="0.25">
      <c r="A24" s="70" t="s">
        <v>21</v>
      </c>
      <c r="B24" s="71"/>
      <c r="C24" s="72" t="s">
        <v>22</v>
      </c>
      <c r="D24" s="74"/>
      <c r="E24" s="74"/>
      <c r="F24" s="74" t="s">
        <v>23</v>
      </c>
      <c r="G24" s="74"/>
      <c r="H24" s="71"/>
      <c r="I24" s="72" t="s">
        <v>24</v>
      </c>
      <c r="J24" s="73"/>
    </row>
    <row r="25" spans="1:11" x14ac:dyDescent="0.25">
      <c r="A25" s="100">
        <v>15809352501</v>
      </c>
      <c r="B25" s="101"/>
      <c r="C25" s="64">
        <v>15809352501</v>
      </c>
      <c r="D25" s="65"/>
      <c r="E25" s="66"/>
      <c r="F25" s="67">
        <v>6910466609.25</v>
      </c>
      <c r="G25" s="68"/>
      <c r="H25" s="69"/>
      <c r="I25" s="52">
        <f>IF(F25&gt;0,F25/C25,0)</f>
        <v>0.43711256414915711</v>
      </c>
      <c r="J25" s="53"/>
    </row>
    <row r="26" spans="1:11" ht="15.75" x14ac:dyDescent="0.25">
      <c r="A26" s="54" t="s">
        <v>25</v>
      </c>
      <c r="B26" s="55"/>
      <c r="C26" s="55"/>
      <c r="D26" s="55"/>
      <c r="E26" s="55"/>
      <c r="F26" s="55"/>
      <c r="G26" s="55"/>
      <c r="H26" s="55"/>
      <c r="I26" s="55"/>
      <c r="J26" s="56"/>
      <c r="K26" s="1"/>
    </row>
    <row r="27" spans="1:11" x14ac:dyDescent="0.25">
      <c r="A27" s="7"/>
      <c r="B27"/>
      <c r="C27" s="61" t="s">
        <v>26</v>
      </c>
      <c r="D27" s="62"/>
      <c r="E27" s="61" t="s">
        <v>71</v>
      </c>
      <c r="F27" s="62"/>
      <c r="G27" s="61" t="s">
        <v>72</v>
      </c>
      <c r="H27" s="61"/>
      <c r="I27" s="61" t="s">
        <v>27</v>
      </c>
      <c r="J27" s="63"/>
    </row>
    <row r="28" spans="1:11" ht="38.25" x14ac:dyDescent="0.25">
      <c r="A28" s="10" t="s">
        <v>28</v>
      </c>
      <c r="B28" s="11" t="s">
        <v>29</v>
      </c>
      <c r="C28" s="11" t="s">
        <v>41</v>
      </c>
      <c r="D28" s="11" t="s">
        <v>42</v>
      </c>
      <c r="E28" s="11" t="s">
        <v>43</v>
      </c>
      <c r="F28" s="11" t="s">
        <v>44</v>
      </c>
      <c r="G28" s="11" t="s">
        <v>45</v>
      </c>
      <c r="H28" s="11" t="s">
        <v>46</v>
      </c>
      <c r="I28" s="11" t="s">
        <v>47</v>
      </c>
      <c r="J28" s="12" t="s">
        <v>48</v>
      </c>
    </row>
    <row r="29" spans="1:11" ht="45" x14ac:dyDescent="0.25">
      <c r="A29" s="28" t="s">
        <v>59</v>
      </c>
      <c r="B29" s="29" t="s">
        <v>61</v>
      </c>
      <c r="C29" s="21">
        <v>110211758</v>
      </c>
      <c r="D29" s="13">
        <v>15418352501</v>
      </c>
      <c r="E29" s="22">
        <f>25133470+25356046</f>
        <v>50489516</v>
      </c>
      <c r="F29" s="13">
        <f>3516110255.47+3547248135.86</f>
        <v>7063358391.3299999</v>
      </c>
      <c r="G29" s="32">
        <f>26010631+25050676</f>
        <v>51061307</v>
      </c>
      <c r="H29" s="13">
        <f>3069801490.11+3546319331.14</f>
        <v>6616120821.25</v>
      </c>
      <c r="I29" s="37">
        <f>IF(G29&gt;0,G29/E29,0)</f>
        <v>1.011324945162873</v>
      </c>
      <c r="J29" s="36">
        <f>IF(H29&gt;0,H29/F29,0)</f>
        <v>0.93668202216257823</v>
      </c>
    </row>
    <row r="30" spans="1:11" ht="45" x14ac:dyDescent="0.25">
      <c r="A30" s="30" t="s">
        <v>60</v>
      </c>
      <c r="B30" s="31" t="s">
        <v>61</v>
      </c>
      <c r="C30" s="14">
        <v>3897119</v>
      </c>
      <c r="D30" s="15">
        <v>391000000</v>
      </c>
      <c r="E30" s="14">
        <f>972529+930501</f>
        <v>1903030</v>
      </c>
      <c r="F30" s="15">
        <f>97574406+93357667</f>
        <v>190932073</v>
      </c>
      <c r="G30" s="33">
        <f>980156+861405</f>
        <v>1841561</v>
      </c>
      <c r="H30" s="15">
        <f>94493662.99+116649655.2</f>
        <v>211143318.19</v>
      </c>
      <c r="I30" s="37">
        <f>IF(G30&gt;0,G30/E30,0)</f>
        <v>0.96769940568461876</v>
      </c>
      <c r="J30" s="36">
        <f>IF(H30&gt;0,H30/F30,0)</f>
        <v>1.1058556840264337</v>
      </c>
    </row>
    <row r="31" spans="1:11" ht="15.75" x14ac:dyDescent="0.25">
      <c r="A31" s="58" t="s">
        <v>30</v>
      </c>
      <c r="B31" s="59"/>
      <c r="C31" s="59"/>
      <c r="D31" s="59"/>
      <c r="E31" s="59"/>
      <c r="F31" s="59"/>
      <c r="G31" s="59"/>
      <c r="H31" s="59"/>
      <c r="I31" s="59"/>
      <c r="J31" s="60"/>
    </row>
    <row r="32" spans="1:11" ht="15.75" x14ac:dyDescent="0.25">
      <c r="A32" s="54" t="s">
        <v>31</v>
      </c>
      <c r="B32" s="55"/>
      <c r="C32" s="55"/>
      <c r="D32" s="55"/>
      <c r="E32" s="55"/>
      <c r="F32" s="55"/>
      <c r="G32" s="55"/>
      <c r="H32" s="55"/>
      <c r="I32" s="55"/>
      <c r="J32" s="56"/>
      <c r="K32" s="1"/>
    </row>
    <row r="33" spans="1:11" ht="21" customHeight="1" x14ac:dyDescent="0.25">
      <c r="A33" s="16" t="s">
        <v>32</v>
      </c>
      <c r="B33" s="50" t="s">
        <v>59</v>
      </c>
      <c r="C33" s="50"/>
      <c r="D33" s="50"/>
      <c r="E33" s="50"/>
      <c r="F33" s="50"/>
      <c r="G33" s="50"/>
      <c r="H33" s="50"/>
      <c r="I33" s="50"/>
      <c r="J33" s="51"/>
    </row>
    <row r="34" spans="1:11" ht="38.25" customHeight="1" x14ac:dyDescent="0.25">
      <c r="A34" s="16" t="s">
        <v>33</v>
      </c>
      <c r="B34" s="50" t="s">
        <v>62</v>
      </c>
      <c r="C34" s="50"/>
      <c r="D34" s="50"/>
      <c r="E34" s="50"/>
      <c r="F34" s="50"/>
      <c r="G34" s="50"/>
      <c r="H34" s="50"/>
      <c r="I34" s="50"/>
      <c r="J34" s="51"/>
    </row>
    <row r="35" spans="1:11" ht="39.75" customHeight="1" x14ac:dyDescent="0.25">
      <c r="A35" s="16" t="s">
        <v>34</v>
      </c>
      <c r="B35" s="50" t="s">
        <v>78</v>
      </c>
      <c r="C35" s="50"/>
      <c r="D35" s="50"/>
      <c r="E35" s="50"/>
      <c r="F35" s="50"/>
      <c r="G35" s="50"/>
      <c r="H35" s="50"/>
      <c r="I35" s="50"/>
      <c r="J35" s="51"/>
    </row>
    <row r="36" spans="1:11" ht="52.5" customHeight="1" x14ac:dyDescent="0.25">
      <c r="A36" s="16" t="s">
        <v>35</v>
      </c>
      <c r="B36" s="50" t="s">
        <v>79</v>
      </c>
      <c r="C36" s="50"/>
      <c r="D36" s="50"/>
      <c r="E36" s="50"/>
      <c r="F36" s="50"/>
      <c r="G36" s="50"/>
      <c r="H36" s="50"/>
      <c r="I36" s="50"/>
      <c r="J36" s="51"/>
    </row>
    <row r="37" spans="1:11" x14ac:dyDescent="0.25">
      <c r="A37" s="23"/>
      <c r="B37" s="24"/>
      <c r="C37" s="24"/>
      <c r="D37" s="24"/>
      <c r="E37" s="24"/>
      <c r="F37" s="24"/>
      <c r="G37" s="24"/>
      <c r="H37" s="24"/>
      <c r="I37" s="24"/>
      <c r="J37" s="25"/>
    </row>
    <row r="38" spans="1:11" ht="23.25" customHeight="1" x14ac:dyDescent="0.25">
      <c r="A38" s="16" t="s">
        <v>32</v>
      </c>
      <c r="B38" s="50" t="s">
        <v>60</v>
      </c>
      <c r="C38" s="50"/>
      <c r="D38" s="50"/>
      <c r="E38" s="50"/>
      <c r="F38" s="50"/>
      <c r="G38" s="50"/>
      <c r="H38" s="50"/>
      <c r="I38" s="50"/>
      <c r="J38" s="51"/>
    </row>
    <row r="39" spans="1:11" ht="42" customHeight="1" x14ac:dyDescent="0.25">
      <c r="A39" s="16" t="s">
        <v>33</v>
      </c>
      <c r="B39" s="50" t="s">
        <v>63</v>
      </c>
      <c r="C39" s="50"/>
      <c r="D39" s="50"/>
      <c r="E39" s="50"/>
      <c r="F39" s="50"/>
      <c r="G39" s="50"/>
      <c r="H39" s="50"/>
      <c r="I39" s="50"/>
      <c r="J39" s="51"/>
    </row>
    <row r="40" spans="1:11" ht="38.25" customHeight="1" x14ac:dyDescent="0.25">
      <c r="A40" s="16" t="s">
        <v>34</v>
      </c>
      <c r="B40" s="50" t="s">
        <v>76</v>
      </c>
      <c r="C40" s="50"/>
      <c r="D40" s="50"/>
      <c r="E40" s="50"/>
      <c r="F40" s="50"/>
      <c r="G40" s="50"/>
      <c r="H40" s="50"/>
      <c r="I40" s="50"/>
      <c r="J40" s="51"/>
    </row>
    <row r="41" spans="1:11" ht="36.75" customHeight="1" x14ac:dyDescent="0.25">
      <c r="A41" s="16" t="s">
        <v>35</v>
      </c>
      <c r="B41" s="50" t="s">
        <v>77</v>
      </c>
      <c r="C41" s="50"/>
      <c r="D41" s="50"/>
      <c r="E41" s="50"/>
      <c r="F41" s="50"/>
      <c r="G41" s="50"/>
      <c r="H41" s="50"/>
      <c r="I41" s="50"/>
      <c r="J41" s="51"/>
    </row>
    <row r="42" spans="1:11" ht="15.75" x14ac:dyDescent="0.25">
      <c r="A42" s="58" t="s">
        <v>36</v>
      </c>
      <c r="B42" s="59"/>
      <c r="C42" s="59"/>
      <c r="D42" s="59"/>
      <c r="E42" s="59"/>
      <c r="F42" s="59"/>
      <c r="G42" s="59"/>
      <c r="H42" s="59"/>
      <c r="I42" s="59"/>
      <c r="J42" s="60"/>
    </row>
    <row r="43" spans="1:11" ht="15.75" x14ac:dyDescent="0.25">
      <c r="A43" s="97" t="s">
        <v>37</v>
      </c>
      <c r="B43" s="98"/>
      <c r="C43" s="98"/>
      <c r="D43" s="98"/>
      <c r="E43" s="98"/>
      <c r="F43" s="98"/>
      <c r="G43" s="98"/>
      <c r="H43" s="98"/>
      <c r="I43" s="98"/>
      <c r="J43" s="99"/>
      <c r="K43" s="1"/>
    </row>
    <row r="44" spans="1:11" ht="27.75" customHeight="1" x14ac:dyDescent="0.25">
      <c r="A44" s="96" t="s">
        <v>73</v>
      </c>
      <c r="B44" s="96"/>
      <c r="C44" s="96"/>
      <c r="D44" s="96"/>
      <c r="E44" s="96"/>
      <c r="F44" s="96"/>
      <c r="G44" s="96"/>
      <c r="H44" s="96"/>
      <c r="I44" s="96"/>
      <c r="J44" s="96"/>
    </row>
    <row r="45" spans="1:11" ht="5.25" customHeight="1" x14ac:dyDescent="0.25">
      <c r="A45" s="96"/>
      <c r="B45" s="96"/>
      <c r="C45" s="96"/>
      <c r="D45" s="96"/>
      <c r="E45" s="96"/>
      <c r="F45" s="96"/>
      <c r="G45" s="96"/>
      <c r="H45" s="96"/>
      <c r="I45" s="96"/>
      <c r="J45" s="96"/>
    </row>
    <row r="46" spans="1:11" ht="21" customHeight="1" x14ac:dyDescent="0.25">
      <c r="A46" s="95" t="s">
        <v>64</v>
      </c>
      <c r="B46" s="95"/>
      <c r="C46" s="95"/>
      <c r="D46" s="95"/>
      <c r="E46" s="95"/>
      <c r="F46" s="95"/>
      <c r="G46" s="95"/>
      <c r="H46" s="95"/>
      <c r="I46" s="95"/>
      <c r="J46" s="95"/>
    </row>
    <row r="47" spans="1:11" ht="6" customHeight="1" x14ac:dyDescent="0.25">
      <c r="A47" s="34"/>
      <c r="B47" s="34"/>
      <c r="C47" s="34"/>
      <c r="D47" s="34"/>
      <c r="E47" s="34"/>
      <c r="F47" s="34"/>
      <c r="G47" s="34"/>
      <c r="H47" s="34"/>
      <c r="I47" s="34"/>
      <c r="J47" s="34"/>
    </row>
    <row r="48" spans="1:11" ht="19.5" customHeight="1" x14ac:dyDescent="0.25">
      <c r="A48" s="34"/>
      <c r="B48" s="41" t="s">
        <v>65</v>
      </c>
      <c r="C48" s="42"/>
      <c r="D48" s="43"/>
      <c r="E48" s="34"/>
      <c r="F48" s="41" t="s">
        <v>75</v>
      </c>
      <c r="G48" s="42"/>
      <c r="H48" s="43"/>
      <c r="I48" s="34"/>
      <c r="J48" s="34"/>
    </row>
    <row r="49" spans="1:10" ht="18" customHeight="1" x14ac:dyDescent="0.25">
      <c r="A49" s="34"/>
      <c r="B49" s="44" t="s">
        <v>66</v>
      </c>
      <c r="C49" s="45"/>
      <c r="D49" s="46"/>
      <c r="E49" s="34"/>
      <c r="F49" s="44" t="s">
        <v>69</v>
      </c>
      <c r="G49" s="45"/>
      <c r="H49" s="46"/>
      <c r="I49" s="34"/>
      <c r="J49" s="34"/>
    </row>
    <row r="50" spans="1:10" ht="49.5" customHeight="1" x14ac:dyDescent="0.25">
      <c r="B50" s="47" t="s">
        <v>80</v>
      </c>
      <c r="C50" s="48"/>
      <c r="D50" s="49"/>
      <c r="F50" s="47" t="s">
        <v>70</v>
      </c>
      <c r="G50" s="48"/>
      <c r="H50" s="49"/>
    </row>
    <row r="51" spans="1:10" ht="24.75" customHeight="1" x14ac:dyDescent="0.25">
      <c r="B51" s="38" t="s">
        <v>67</v>
      </c>
      <c r="C51" s="39"/>
      <c r="D51" s="40"/>
      <c r="F51" s="38" t="s">
        <v>67</v>
      </c>
      <c r="G51" s="39"/>
      <c r="H51" s="40"/>
      <c r="I51" s="35"/>
    </row>
    <row r="52" spans="1:10" ht="26.25" customHeight="1" x14ac:dyDescent="0.25">
      <c r="B52" s="38" t="s">
        <v>68</v>
      </c>
      <c r="C52" s="39"/>
      <c r="D52" s="40"/>
      <c r="F52" s="38" t="s">
        <v>68</v>
      </c>
      <c r="G52" s="39"/>
      <c r="H52" s="40"/>
    </row>
  </sheetData>
  <mergeCells count="63">
    <mergeCell ref="A46:J46"/>
    <mergeCell ref="B38:J38"/>
    <mergeCell ref="B39:J39"/>
    <mergeCell ref="B40:J40"/>
    <mergeCell ref="B41:J41"/>
    <mergeCell ref="A45:J45"/>
    <mergeCell ref="A42:J42"/>
    <mergeCell ref="A43:J43"/>
    <mergeCell ref="A44:J44"/>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F24:H24"/>
    <mergeCell ref="C16:J16"/>
    <mergeCell ref="A17:J17"/>
    <mergeCell ref="B18:J18"/>
    <mergeCell ref="B19:J19"/>
    <mergeCell ref="B20:J20"/>
    <mergeCell ref="B10:J10"/>
    <mergeCell ref="B21:J21"/>
    <mergeCell ref="A31:J31"/>
    <mergeCell ref="A32:J32"/>
    <mergeCell ref="B33:J33"/>
    <mergeCell ref="C27:D27"/>
    <mergeCell ref="G27:H27"/>
    <mergeCell ref="I27:J27"/>
    <mergeCell ref="E27:F27"/>
    <mergeCell ref="C25:E25"/>
    <mergeCell ref="F25:H25"/>
    <mergeCell ref="A22:J22"/>
    <mergeCell ref="A23:J23"/>
    <mergeCell ref="A24:B24"/>
    <mergeCell ref="I24:J24"/>
    <mergeCell ref="C24:E24"/>
    <mergeCell ref="B34:J34"/>
    <mergeCell ref="B35:J35"/>
    <mergeCell ref="B36:J36"/>
    <mergeCell ref="A25:B25"/>
    <mergeCell ref="I25:J25"/>
    <mergeCell ref="A26:J26"/>
    <mergeCell ref="B52:D52"/>
    <mergeCell ref="F51:H51"/>
    <mergeCell ref="F52:H52"/>
    <mergeCell ref="F48:H48"/>
    <mergeCell ref="F49:H49"/>
    <mergeCell ref="F50:H50"/>
    <mergeCell ref="B48:D48"/>
    <mergeCell ref="B49:D49"/>
    <mergeCell ref="B50:D50"/>
    <mergeCell ref="B51:D51"/>
  </mergeCells>
  <phoneticPr fontId="18" type="noConversion"/>
  <dataValidations xWindow="645" yWindow="369"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F28:F30 D28:D30" xr:uid="{247AEBBA-5BB4-404D-982B-514E41C68A75}"/>
    <dataValidation allowBlank="1" showInputMessage="1" showErrorMessage="1" prompt="Meta anual del indicador" sqref="E28 C28:C30 E30"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3A7A75C6-3AEB-42B4-9AAB-23BBBEE02E3F}"/>
    <dataValidation allowBlank="1" showInputMessage="1" showErrorMessage="1" prompt="Presupuesto del programa" sqref="F25 A25:C25" xr:uid="{2C90DB71-EB15-47FB-969B-D3C6779E55E0}"/>
    <dataValidation allowBlank="1" showInputMessage="1" showErrorMessage="1" prompt="Oportunidades de mejora identificadas" sqref="A49:J49 A44:J44" xr:uid="{183CD125-A1CE-4DEC-B6F5-A3B2F6B0F861}"/>
    <dataValidation allowBlank="1" showInputMessage="1" showErrorMessage="1" prompt="De existir desvío, explicar razones." sqref="B36:J37 B41:J41" xr:uid="{15752D16-318A-466B-84D2-F16C378EE918}"/>
    <dataValidation allowBlank="1" showInputMessage="1" showErrorMessage="1" prompt="1. Describir lo plasmado en el presupuesto_x000a_2. Describir lo alcanzado en términos financieros y de producción " sqref="B35:J35 B40:J40" xr:uid="{A72D67B3-A10B-4E8F-9A22-A756D2816C9A}"/>
    <dataValidation allowBlank="1" showInputMessage="1" showErrorMessage="1" prompt="¿En qué consiste el producto? su objetivo" sqref="B34:J34 B39:J39" xr:uid="{C5CE3DEC-0EC8-49F9-8F89-90A444E4EB2F}"/>
    <dataValidation allowBlank="1" showInputMessage="1" showErrorMessage="1" prompt="Nombre del producto" sqref="B33:J33 B38:J38" xr:uid="{57A174E9-6613-4681-B27E-70CFF7E4AC6E}"/>
    <dataValidation allowBlank="1" showInputMessage="1" showErrorMessage="1" prompt="¿A quién va dirigido el programa?, ¿qué característica tiene esta población que requiere ser beneficiada?" sqref="B20:J20" xr:uid="{2A753C5E-493D-4A7E-A6C0-630CF914F9F2}"/>
    <dataValidation allowBlank="1" showInputMessage="1" prompt="Nombre del capítulo" sqref="B8:J10" xr:uid="{09E241E6-324D-43DE-83E1-5E6F0C1C5106}"/>
    <dataValidation allowBlank="1" sqref="A8" xr:uid="{4E4D531B-D39C-42CD-8509-9C2E6575184D}"/>
  </dataValidations>
  <printOptions horizontalCentered="1" verticalCentered="1"/>
  <pageMargins left="0.23622047244094491" right="0.23622047244094491" top="0.74803149606299213" bottom="0.74803149606299213" header="0.31496062992125984" footer="0.31496062992125984"/>
  <pageSetup scale="57"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Ashley Marie Arias Castro</cp:lastModifiedBy>
  <cp:lastPrinted>2023-07-05T14:24:55Z</cp:lastPrinted>
  <dcterms:created xsi:type="dcterms:W3CDTF">2021-03-22T15:50:10Z</dcterms:created>
  <dcterms:modified xsi:type="dcterms:W3CDTF">2023-07-05T14:24:57Z</dcterms:modified>
</cp:coreProperties>
</file>